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9D973947EC053A/Outils site FNCF/"/>
    </mc:Choice>
  </mc:AlternateContent>
  <xr:revisionPtr revIDLastSave="417" documentId="13_ncr:1_{0EE11EE2-57AC-014D-80D2-BE40F7654BBD}" xr6:coauthVersionLast="47" xr6:coauthVersionMax="47" xr10:uidLastSave="{1BEDFFE9-0E8B-7146-9FAF-DB26AB5763F4}"/>
  <bookViews>
    <workbookView xWindow="0" yWindow="500" windowWidth="28800" windowHeight="16320" activeTab="1" xr2:uid="{2CD75DA0-3B6A-4829-B02D-E6F745C40B7C}"/>
  </bookViews>
  <sheets>
    <sheet name="1 - Présentation" sheetId="6" r:id="rId1"/>
    <sheet name="2 - Estimation d'impact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5" l="1"/>
  <c r="L33" i="5"/>
  <c r="J31" i="5"/>
  <c r="L31" i="5" s="1"/>
  <c r="J29" i="5"/>
  <c r="L29" i="5" s="1"/>
  <c r="J30" i="5"/>
  <c r="J32" i="5"/>
  <c r="K31" i="5"/>
  <c r="F31" i="5"/>
  <c r="F29" i="5"/>
  <c r="J27" i="5"/>
  <c r="J28" i="5"/>
  <c r="N27" i="5"/>
  <c r="K26" i="5"/>
  <c r="J25" i="5"/>
  <c r="L25" i="5" s="1"/>
  <c r="J26" i="5"/>
  <c r="L26" i="5" s="1"/>
  <c r="K25" i="5"/>
  <c r="F25" i="5"/>
  <c r="J23" i="5"/>
  <c r="L23" i="5" s="1"/>
  <c r="J24" i="5"/>
  <c r="K23" i="5"/>
  <c r="F23" i="5"/>
  <c r="J21" i="5"/>
  <c r="L21" i="5" s="1"/>
  <c r="J22" i="5"/>
  <c r="L22" i="5" s="1"/>
  <c r="K21" i="5"/>
  <c r="F21" i="5"/>
  <c r="K20" i="5"/>
  <c r="J19" i="5"/>
  <c r="J20" i="5"/>
  <c r="N19" i="5"/>
  <c r="F19" i="5" s="1"/>
  <c r="K19" i="5"/>
  <c r="J17" i="5"/>
  <c r="L17" i="5" s="1"/>
  <c r="J18" i="5"/>
  <c r="L18" i="5" s="1"/>
  <c r="K18" i="5"/>
  <c r="J14" i="5"/>
  <c r="L14" i="5" s="1"/>
  <c r="J12" i="5"/>
  <c r="J11" i="5"/>
  <c r="J10" i="5"/>
  <c r="J8" i="5"/>
  <c r="J16" i="5"/>
  <c r="K17" i="5"/>
  <c r="F17" i="5"/>
  <c r="J13" i="5"/>
  <c r="L13" i="5" s="1"/>
  <c r="J15" i="5"/>
  <c r="N15" i="5"/>
  <c r="F15" i="5" s="1"/>
  <c r="K13" i="5"/>
  <c r="F13" i="5"/>
  <c r="L24" i="5"/>
  <c r="L30" i="5"/>
  <c r="L32" i="5"/>
  <c r="K12" i="5"/>
  <c r="N12" i="5"/>
  <c r="N10" i="5"/>
  <c r="N8" i="5"/>
  <c r="N11" i="5"/>
  <c r="F11" i="5" s="1"/>
  <c r="K11" i="5"/>
  <c r="J9" i="5"/>
  <c r="J7" i="5"/>
  <c r="L27" i="5" l="1"/>
  <c r="F27" i="5"/>
  <c r="L19" i="5"/>
  <c r="L15" i="5"/>
  <c r="L12" i="5"/>
  <c r="L11" i="5"/>
  <c r="L10" i="5"/>
  <c r="L8" i="5"/>
  <c r="N7" i="5" l="1"/>
  <c r="L7" i="5" s="1"/>
  <c r="N28" i="5"/>
  <c r="L28" i="5" s="1"/>
  <c r="N20" i="5"/>
  <c r="L20" i="5" s="1"/>
  <c r="N16" i="5"/>
  <c r="L16" i="5" s="1"/>
  <c r="N9" i="5"/>
  <c r="L9" i="5" s="1"/>
  <c r="K9" i="5"/>
  <c r="K7" i="5"/>
  <c r="F7" i="5" l="1"/>
  <c r="F9" i="5"/>
  <c r="F33" i="5" l="1"/>
</calcChain>
</file>

<file path=xl/sharedStrings.xml><?xml version="1.0" encoding="utf-8"?>
<sst xmlns="http://schemas.openxmlformats.org/spreadsheetml/2006/main" count="137" uniqueCount="65">
  <si>
    <t>Grille d'estimation d'impacts des actions sur les émissions de gaz à effet de serre</t>
  </si>
  <si>
    <t>AUJOURD'HUI</t>
  </si>
  <si>
    <t>DEMAIN</t>
  </si>
  <si>
    <t>FE</t>
  </si>
  <si>
    <t>Poste émission</t>
  </si>
  <si>
    <t>Donnée activité de votre cinéma</t>
  </si>
  <si>
    <r>
      <t>soit en teCO</t>
    </r>
    <r>
      <rPr>
        <vertAlign val="subscript"/>
        <sz val="11"/>
        <color theme="1"/>
        <rFont val="Barlow Medium"/>
      </rPr>
      <t>2</t>
    </r>
  </si>
  <si>
    <t>Ordre de grandeur de réduction</t>
  </si>
  <si>
    <t>Moyens / outils</t>
  </si>
  <si>
    <t>Energie</t>
  </si>
  <si>
    <t>Consommation éléctrique</t>
  </si>
  <si>
    <t>kWh</t>
  </si>
  <si>
    <t>Voir partie Energie de la feuille de route</t>
  </si>
  <si>
    <t>Consommation de gaz</t>
  </si>
  <si>
    <t>litres</t>
  </si>
  <si>
    <t>Climatisation (hors énergie)</t>
  </si>
  <si>
    <t>Quantité de fuite de gaz réfrigérants</t>
  </si>
  <si>
    <t>kg</t>
  </si>
  <si>
    <t>Voir partie Energie de la feuille de route
Amélioration maintenance
Réduction du nombre de systèmes de climatisation</t>
  </si>
  <si>
    <t>Intrants - alimentation</t>
  </si>
  <si>
    <t>Nombre de repas à base de viande rouge</t>
  </si>
  <si>
    <t>repas</t>
  </si>
  <si>
    <t>Végétalisation de l'offre de restauration (rapport de 1 à 14 entre un repas végétarien et un repas à base de bœuf)</t>
  </si>
  <si>
    <t>Intrants - prestation service</t>
  </si>
  <si>
    <t>Impressions papier</t>
  </si>
  <si>
    <t>kg de documents</t>
  </si>
  <si>
    <t>Réduire les quantités imprimées, recourir à du papier certifié (dans ce cas le facteur d'émission change)</t>
  </si>
  <si>
    <t>Newsletters envoyées</t>
  </si>
  <si>
    <t>newsletters</t>
  </si>
  <si>
    <t>Nettoyer base de données en pilotant taux d'ouverture des mails</t>
  </si>
  <si>
    <t xml:space="preserve">Déplacements </t>
  </si>
  <si>
    <t>Distance parcourue en voiture par les spectateurs</t>
  </si>
  <si>
    <t>km</t>
  </si>
  <si>
    <t>Voir la partie Mobilité de la feuille de route</t>
  </si>
  <si>
    <t>Distance parcourue en voiture quotidiennement par l'équipe</t>
  </si>
  <si>
    <t>Distance parcourue en voiture en mission</t>
  </si>
  <si>
    <t>km.passagers</t>
  </si>
  <si>
    <t xml:space="preserve">Bannir l'avion pour les déplacements européens. Privilégier le train. Réduire les déplacements en voiture. </t>
  </si>
  <si>
    <t>Immobilisation</t>
  </si>
  <si>
    <t>Parc informatique</t>
  </si>
  <si>
    <t>€ de matériel informatique en cours d'amort.</t>
  </si>
  <si>
    <t>Allonger durée de vie des équipements, acheter en seconde main</t>
  </si>
  <si>
    <t>Parc de machines</t>
  </si>
  <si>
    <t>€ de machines en cours d'amort.</t>
  </si>
  <si>
    <t>Allonger durée de vie des équipements, acheter en seconde main, louer si besoins temporaires.</t>
  </si>
  <si>
    <t>Déchets</t>
  </si>
  <si>
    <t>Quantité d'ordures ménagères</t>
  </si>
  <si>
    <t>tonnes</t>
  </si>
  <si>
    <t>TOTAL</t>
  </si>
  <si>
    <t>Présentation de l'outil</t>
  </si>
  <si>
    <t>soit</t>
  </si>
  <si>
    <t xml:space="preserve">Cet outil a pour objectif de vous aider à prévisualiser l'impact des actions en termes de réduction d'émission de gaz à effet de serre. </t>
  </si>
  <si>
    <t>vos données aujourd'hui</t>
  </si>
  <si>
    <t>l'objectif que vous vous fixez (en%)</t>
  </si>
  <si>
    <t>Exemple</t>
  </si>
  <si>
    <t>Votre objectif</t>
  </si>
  <si>
    <t>Consommation de fioul</t>
  </si>
  <si>
    <t>repas bœuf</t>
  </si>
  <si>
    <r>
      <t xml:space="preserve">Consigne: ne remplir que les </t>
    </r>
    <r>
      <rPr>
        <b/>
        <sz val="16"/>
        <color rgb="FFC00000"/>
        <rFont val="Barlow Medium"/>
      </rPr>
      <t xml:space="preserve">cellules </t>
    </r>
    <r>
      <rPr>
        <b/>
        <sz val="16"/>
        <color rgb="FF00B050"/>
        <rFont val="Barlow Medium"/>
      </rPr>
      <t>colorées</t>
    </r>
  </si>
  <si>
    <t xml:space="preserve">                                                                                                 Je choisis mon objectif de réduction : exemple 20%</t>
  </si>
  <si>
    <t xml:space="preserve">                                         Je rentre ma donnée                                                                                                                                                                                   Les ordres de grandeur de réduction s'affichent</t>
  </si>
  <si>
    <t>Dans l'onglet 2, il vous suffit de rentrer les données de votre cinéma dans les cases rouges pour voir apparaitre les émissions de gaz à effet de serre en tonnes CO2 équivalentes. Pour chaque donnée, un objectif de réduction vous est proposé, vous pouvez également choisir le votre dans les cases vertes. Ils sont à mettre en %.</t>
  </si>
  <si>
    <t>€ de matériel informatique en cours d'amortissement</t>
  </si>
  <si>
    <t>€ de machines en cours d'amortissement</t>
  </si>
  <si>
    <t>Voir la partie Déchets de la feuille de route, et notamment recourir au tri des emballages et des biodéchets (obligatoire)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</si>
</sst>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rlow"/>
    </font>
    <font>
      <sz val="11"/>
      <color theme="0" tint="-0.249977111117893"/>
      <name val="Barlow"/>
    </font>
    <font>
      <sz val="11"/>
      <color theme="1"/>
      <name val="Barlow Medium"/>
    </font>
    <font>
      <vertAlign val="subscript"/>
      <sz val="11"/>
      <color theme="1"/>
      <name val="Barlow Medium"/>
    </font>
    <font>
      <sz val="11"/>
      <color theme="0" tint="-0.249977111117893"/>
      <name val="Barlow Medium"/>
    </font>
    <font>
      <sz val="14"/>
      <color theme="1"/>
      <name val="Barlow Medium"/>
    </font>
    <font>
      <sz val="11"/>
      <name val="Barlow"/>
    </font>
    <font>
      <sz val="11"/>
      <color theme="0"/>
      <name val="Barlow"/>
    </font>
    <font>
      <b/>
      <sz val="16"/>
      <color theme="1"/>
      <name val="Barlow"/>
    </font>
    <font>
      <b/>
      <sz val="16"/>
      <color rgb="FFC00000"/>
      <name val="Barlow Medium"/>
    </font>
    <font>
      <b/>
      <sz val="11"/>
      <color theme="1"/>
      <name val="Calibri"/>
      <family val="2"/>
      <scheme val="minor"/>
    </font>
    <font>
      <b/>
      <sz val="16"/>
      <color rgb="FF00B050"/>
      <name val="Barlow Medium"/>
    </font>
    <font>
      <sz val="28"/>
      <color theme="1"/>
      <name val="Barlow Medium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6" fontId="2" fillId="0" borderId="0" xfId="1" applyNumberFormat="1" applyFont="1" applyAlignment="1">
      <alignment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2" fillId="0" borderId="6" xfId="0" applyFont="1" applyBorder="1" applyAlignment="1">
      <alignment vertical="center" wrapText="1"/>
    </xf>
    <xf numFmtId="1" fontId="2" fillId="0" borderId="6" xfId="0" applyNumberFormat="1" applyFont="1" applyBorder="1" applyAlignment="1">
      <alignment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3" xfId="2" applyFont="1" applyBorder="1" applyAlignment="1">
      <alignment vertical="center" wrapText="1"/>
    </xf>
    <xf numFmtId="9" fontId="9" fillId="4" borderId="3" xfId="2" applyFont="1" applyFill="1" applyBorder="1" applyAlignment="1">
      <alignment vertical="center" wrapText="1"/>
    </xf>
    <xf numFmtId="9" fontId="2" fillId="4" borderId="3" xfId="2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9" fillId="2" borderId="5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4" borderId="5" xfId="0" applyNumberFormat="1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2278387</xdr:colOff>
      <xdr:row>12</xdr:row>
      <xdr:rowOff>97261</xdr:rowOff>
    </xdr:from>
    <xdr:to>
      <xdr:col>0</xdr:col>
      <xdr:colOff>2864791</xdr:colOff>
      <xdr:row>15</xdr:row>
      <xdr:rowOff>112165</xdr:rowOff>
    </xdr:to>
    <xdr:pic>
      <xdr:nvPicPr>
        <xdr:cNvPr id="4" name="Graphique 3" descr="Ligne fléchée : légèrement incurvée avec un remplissage uni">
          <a:extLst>
            <a:ext uri="{FF2B5EF4-FFF2-40B4-BE49-F238E27FC236}">
              <a16:creationId xmlns:a16="http://schemas.microsoft.com/office/drawing/2014/main" id="{388B169C-5995-96FB-6090-4E16724E7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8803471">
          <a:off x="2278387" y="2611861"/>
          <a:ext cx="586404" cy="5864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88900</xdr:rowOff>
    </xdr:from>
    <xdr:to>
      <xdr:col>5</xdr:col>
      <xdr:colOff>26883</xdr:colOff>
      <xdr:row>12</xdr:row>
      <xdr:rowOff>152400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9DCD0E8-88C9-1669-F109-1B17B98D2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89000"/>
          <a:ext cx="13107883" cy="1778000"/>
        </a:xfrm>
        <a:prstGeom prst="rect">
          <a:avLst/>
        </a:prstGeom>
      </xdr:spPr>
    </xdr:pic>
    <xdr:clientData/>
  </xdr:twoCellAnchor>
  <xdr:twoCellAnchor>
    <xdr:from>
      <xdr:col>0</xdr:col>
      <xdr:colOff>6515100</xdr:colOff>
      <xdr:row>10</xdr:row>
      <xdr:rowOff>76200</xdr:rowOff>
    </xdr:from>
    <xdr:to>
      <xdr:col>0</xdr:col>
      <xdr:colOff>8648700</xdr:colOff>
      <xdr:row>11</xdr:row>
      <xdr:rowOff>165100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DCE02FBD-9992-B8C1-E028-0DB70646E783}"/>
            </a:ext>
          </a:extLst>
        </xdr:cNvPr>
        <xdr:cNvSpPr/>
      </xdr:nvSpPr>
      <xdr:spPr>
        <a:xfrm>
          <a:off x="6515100" y="2209800"/>
          <a:ext cx="2133600" cy="27940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7581900</xdr:colOff>
      <xdr:row>11</xdr:row>
      <xdr:rowOff>165100</xdr:rowOff>
    </xdr:from>
    <xdr:to>
      <xdr:col>0</xdr:col>
      <xdr:colOff>7721600</xdr:colOff>
      <xdr:row>13</xdr:row>
      <xdr:rowOff>177800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D1EF3BAD-5F64-D22B-2293-FE471043060F}"/>
            </a:ext>
          </a:extLst>
        </xdr:cNvPr>
        <xdr:cNvCxnSpPr>
          <a:endCxn id="8" idx="4"/>
        </xdr:cNvCxnSpPr>
      </xdr:nvCxnSpPr>
      <xdr:spPr>
        <a:xfrm flipH="1" flipV="1">
          <a:off x="7581900" y="2489200"/>
          <a:ext cx="139700" cy="39370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5343449</xdr:colOff>
      <xdr:row>12</xdr:row>
      <xdr:rowOff>142150</xdr:rowOff>
    </xdr:from>
    <xdr:to>
      <xdr:col>0</xdr:col>
      <xdr:colOff>5929853</xdr:colOff>
      <xdr:row>15</xdr:row>
      <xdr:rowOff>107380</xdr:rowOff>
    </xdr:to>
    <xdr:pic>
      <xdr:nvPicPr>
        <xdr:cNvPr id="13" name="Graphique 12" descr="Ligne fléchée : légèrement incurvée avec un remplissage uni">
          <a:extLst>
            <a:ext uri="{FF2B5EF4-FFF2-40B4-BE49-F238E27FC236}">
              <a16:creationId xmlns:a16="http://schemas.microsoft.com/office/drawing/2014/main" id="{4F7B56AC-050D-8343-9351-ED775F6E9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7771940">
          <a:off x="5368286" y="2631913"/>
          <a:ext cx="536730" cy="58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BB82-EEAD-0C4D-8D9F-7BBC58AFD183}">
  <dimension ref="A1:A16"/>
  <sheetViews>
    <sheetView workbookViewId="0">
      <selection activeCell="A20" sqref="A20"/>
    </sheetView>
  </sheetViews>
  <sheetFormatPr baseColWidth="10" defaultRowHeight="15" x14ac:dyDescent="0.2"/>
  <cols>
    <col min="1" max="1" width="128.33203125" customWidth="1"/>
  </cols>
  <sheetData>
    <row r="1" spans="1:1" x14ac:dyDescent="0.2">
      <c r="A1" s="16" t="s">
        <v>49</v>
      </c>
    </row>
    <row r="2" spans="1:1" ht="16" x14ac:dyDescent="0.2">
      <c r="A2" s="18" t="s">
        <v>51</v>
      </c>
    </row>
    <row r="3" spans="1:1" ht="32" x14ac:dyDescent="0.2">
      <c r="A3" s="18" t="s">
        <v>61</v>
      </c>
    </row>
    <row r="4" spans="1:1" x14ac:dyDescent="0.2">
      <c r="A4" s="17"/>
    </row>
    <row r="5" spans="1:1" x14ac:dyDescent="0.2">
      <c r="A5" s="17"/>
    </row>
    <row r="6" spans="1:1" x14ac:dyDescent="0.2">
      <c r="A6" s="17"/>
    </row>
    <row r="7" spans="1:1" x14ac:dyDescent="0.2">
      <c r="A7" s="17"/>
    </row>
    <row r="8" spans="1:1" x14ac:dyDescent="0.2">
      <c r="A8" s="17"/>
    </row>
    <row r="15" spans="1:1" x14ac:dyDescent="0.2">
      <c r="A15" s="17" t="s">
        <v>60</v>
      </c>
    </row>
    <row r="16" spans="1:1" x14ac:dyDescent="0.2">
      <c r="A16" s="17" t="s">
        <v>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AE92-1C9C-41AE-9A94-4C942446549B}">
  <dimension ref="B1:N36"/>
  <sheetViews>
    <sheetView tabSelected="1" zoomScale="89" workbookViewId="0">
      <pane ySplit="6" topLeftCell="A23" activePane="bottomLeft" state="frozen"/>
      <selection pane="bottomLeft" activeCell="J32" sqref="J32"/>
    </sheetView>
  </sheetViews>
  <sheetFormatPr baseColWidth="10" defaultColWidth="11.5" defaultRowHeight="16" x14ac:dyDescent="0.2"/>
  <cols>
    <col min="1" max="1" width="11.5" style="1"/>
    <col min="2" max="2" width="18.6640625" style="1" customWidth="1"/>
    <col min="3" max="3" width="25.5" style="1" customWidth="1"/>
    <col min="4" max="4" width="8.33203125" style="5" customWidth="1"/>
    <col min="5" max="5" width="15.6640625" style="5" customWidth="1"/>
    <col min="6" max="6" width="7.6640625" style="1" bestFit="1" customWidth="1"/>
    <col min="7" max="7" width="12.33203125" style="1" bestFit="1" customWidth="1"/>
    <col min="8" max="8" width="8.6640625" style="1" customWidth="1"/>
    <col min="9" max="9" width="6.5" style="1" customWidth="1"/>
    <col min="10" max="10" width="8.6640625" style="1" customWidth="1"/>
    <col min="11" max="11" width="17.33203125" style="11" customWidth="1"/>
    <col min="12" max="12" width="9.6640625" style="9" customWidth="1"/>
    <col min="13" max="13" width="72.6640625" style="1" customWidth="1"/>
    <col min="14" max="14" width="11.5" style="2"/>
    <col min="15" max="16384" width="11.5" style="1"/>
  </cols>
  <sheetData>
    <row r="1" spans="2:14" ht="39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2:14" ht="22" x14ac:dyDescent="0.2">
      <c r="B2" s="14" t="s">
        <v>58</v>
      </c>
    </row>
    <row r="3" spans="2:14" x14ac:dyDescent="0.2">
      <c r="B3" s="40" t="s">
        <v>52</v>
      </c>
      <c r="C3" s="47" t="s">
        <v>53</v>
      </c>
    </row>
    <row r="4" spans="2:14" x14ac:dyDescent="0.2">
      <c r="B4" s="41"/>
      <c r="C4" s="48"/>
    </row>
    <row r="5" spans="2:14" ht="20" x14ac:dyDescent="0.2">
      <c r="D5" s="45" t="s">
        <v>1</v>
      </c>
      <c r="E5" s="45"/>
      <c r="F5" s="45"/>
      <c r="G5" s="15"/>
      <c r="H5" s="45" t="s">
        <v>2</v>
      </c>
      <c r="I5" s="45"/>
      <c r="J5" s="45"/>
      <c r="K5" s="45"/>
      <c r="L5" s="45"/>
      <c r="M5" s="45"/>
      <c r="N5" s="7" t="s">
        <v>3</v>
      </c>
    </row>
    <row r="6" spans="2:14" s="3" customFormat="1" ht="34" x14ac:dyDescent="0.2">
      <c r="B6" s="13" t="s">
        <v>4</v>
      </c>
      <c r="C6" s="46" t="s">
        <v>5</v>
      </c>
      <c r="D6" s="46"/>
      <c r="E6" s="46"/>
      <c r="F6" s="13" t="s">
        <v>6</v>
      </c>
      <c r="G6" s="13"/>
      <c r="H6" s="46" t="s">
        <v>7</v>
      </c>
      <c r="I6" s="46"/>
      <c r="J6" s="46"/>
      <c r="K6" s="46"/>
      <c r="L6" s="13" t="s">
        <v>6</v>
      </c>
      <c r="M6" s="13" t="s">
        <v>8</v>
      </c>
      <c r="N6" s="4"/>
    </row>
    <row r="7" spans="2:14" ht="17" x14ac:dyDescent="0.2">
      <c r="B7" s="28" t="s">
        <v>9</v>
      </c>
      <c r="C7" s="28" t="s">
        <v>10</v>
      </c>
      <c r="D7" s="40"/>
      <c r="E7" s="28" t="s">
        <v>11</v>
      </c>
      <c r="F7" s="36">
        <f>D7*N7/1000</f>
        <v>0</v>
      </c>
      <c r="G7" s="22" t="s">
        <v>54</v>
      </c>
      <c r="H7" s="24">
        <v>0.3</v>
      </c>
      <c r="I7" s="21" t="s">
        <v>50</v>
      </c>
      <c r="J7" s="20">
        <f>H7*D7</f>
        <v>0</v>
      </c>
      <c r="K7" s="12" t="str">
        <f>E7</f>
        <v>kWh</v>
      </c>
      <c r="L7" s="8">
        <f>J7*N7/1000</f>
        <v>0</v>
      </c>
      <c r="M7" s="28" t="s">
        <v>12</v>
      </c>
      <c r="N7" s="2">
        <f>0.038+0.01895</f>
        <v>5.6950000000000001E-2</v>
      </c>
    </row>
    <row r="8" spans="2:14" ht="17" x14ac:dyDescent="0.2">
      <c r="B8" s="29"/>
      <c r="C8" s="29"/>
      <c r="D8" s="41"/>
      <c r="E8" s="29"/>
      <c r="F8" s="37"/>
      <c r="G8" s="23" t="s">
        <v>55</v>
      </c>
      <c r="H8" s="25"/>
      <c r="I8" s="21" t="s">
        <v>50</v>
      </c>
      <c r="J8" s="20">
        <f>H8*D7</f>
        <v>0</v>
      </c>
      <c r="K8" s="12" t="s">
        <v>11</v>
      </c>
      <c r="L8" s="8">
        <f t="shared" ref="L8:L32" si="0">J8*N8/1000</f>
        <v>0</v>
      </c>
      <c r="M8" s="29"/>
      <c r="N8" s="2">
        <f>0.038+0.01895</f>
        <v>5.6950000000000001E-2</v>
      </c>
    </row>
    <row r="9" spans="2:14" ht="17" x14ac:dyDescent="0.2">
      <c r="B9" s="28" t="s">
        <v>9</v>
      </c>
      <c r="C9" s="28" t="s">
        <v>13</v>
      </c>
      <c r="D9" s="40"/>
      <c r="E9" s="28" t="s">
        <v>11</v>
      </c>
      <c r="F9" s="36">
        <f>D9*N9/1000</f>
        <v>0</v>
      </c>
      <c r="G9" s="22" t="s">
        <v>54</v>
      </c>
      <c r="H9" s="24">
        <v>0.3</v>
      </c>
      <c r="I9" s="21" t="s">
        <v>50</v>
      </c>
      <c r="J9" s="20">
        <f t="shared" ref="J9:J15" si="1">H9*D9</f>
        <v>0</v>
      </c>
      <c r="K9" s="12" t="str">
        <f>E9</f>
        <v>kWh</v>
      </c>
      <c r="L9" s="8">
        <f t="shared" si="0"/>
        <v>0</v>
      </c>
      <c r="M9" s="28" t="s">
        <v>12</v>
      </c>
      <c r="N9" s="2">
        <f>0.039+0.201</f>
        <v>0.24000000000000002</v>
      </c>
    </row>
    <row r="10" spans="2:14" ht="17" x14ac:dyDescent="0.2">
      <c r="B10" s="29"/>
      <c r="C10" s="29"/>
      <c r="D10" s="41"/>
      <c r="E10" s="29"/>
      <c r="F10" s="37"/>
      <c r="G10" s="23" t="s">
        <v>55</v>
      </c>
      <c r="H10" s="26"/>
      <c r="I10" s="21" t="s">
        <v>50</v>
      </c>
      <c r="J10" s="20">
        <f>H10*D9</f>
        <v>0</v>
      </c>
      <c r="K10" s="12" t="s">
        <v>11</v>
      </c>
      <c r="L10" s="8">
        <f t="shared" si="0"/>
        <v>0</v>
      </c>
      <c r="M10" s="29"/>
      <c r="N10" s="2">
        <f>0.039+0.201</f>
        <v>0.24000000000000002</v>
      </c>
    </row>
    <row r="11" spans="2:14" ht="17" x14ac:dyDescent="0.2">
      <c r="B11" s="28" t="s">
        <v>9</v>
      </c>
      <c r="C11" s="28" t="s">
        <v>56</v>
      </c>
      <c r="D11" s="40"/>
      <c r="E11" s="28" t="s">
        <v>14</v>
      </c>
      <c r="F11" s="36">
        <f>D11*N11/1000</f>
        <v>0</v>
      </c>
      <c r="G11" s="22" t="s">
        <v>54</v>
      </c>
      <c r="H11" s="24">
        <v>0.3</v>
      </c>
      <c r="I11" s="21" t="s">
        <v>50</v>
      </c>
      <c r="J11" s="20">
        <f>H11*D11</f>
        <v>0</v>
      </c>
      <c r="K11" s="12" t="str">
        <f>E11</f>
        <v>litres</v>
      </c>
      <c r="L11" s="8">
        <f t="shared" si="0"/>
        <v>0</v>
      </c>
      <c r="M11" s="28" t="s">
        <v>12</v>
      </c>
      <c r="N11" s="2">
        <f>0.571+2.68</f>
        <v>3.2510000000000003</v>
      </c>
    </row>
    <row r="12" spans="2:14" ht="17" customHeight="1" x14ac:dyDescent="0.2">
      <c r="B12" s="29"/>
      <c r="C12" s="29"/>
      <c r="D12" s="41"/>
      <c r="E12" s="29"/>
      <c r="F12" s="37"/>
      <c r="G12" s="23" t="s">
        <v>55</v>
      </c>
      <c r="H12" s="26"/>
      <c r="I12" s="21" t="s">
        <v>50</v>
      </c>
      <c r="J12" s="20">
        <f>H12*D11</f>
        <v>0</v>
      </c>
      <c r="K12" s="12" t="str">
        <f>E11</f>
        <v>litres</v>
      </c>
      <c r="L12" s="8">
        <f t="shared" si="0"/>
        <v>0</v>
      </c>
      <c r="M12" s="29"/>
      <c r="N12" s="2">
        <f>0.571+2.68</f>
        <v>3.2510000000000003</v>
      </c>
    </row>
    <row r="13" spans="2:14" ht="51" customHeight="1" x14ac:dyDescent="0.2">
      <c r="B13" s="28" t="s">
        <v>15</v>
      </c>
      <c r="C13" s="28" t="s">
        <v>16</v>
      </c>
      <c r="D13" s="38"/>
      <c r="E13" s="28" t="s">
        <v>17</v>
      </c>
      <c r="F13" s="36">
        <f>D13*N13/1000</f>
        <v>0</v>
      </c>
      <c r="G13" s="22" t="s">
        <v>54</v>
      </c>
      <c r="H13" s="24">
        <v>0.5</v>
      </c>
      <c r="I13" s="21" t="s">
        <v>50</v>
      </c>
      <c r="J13" s="20">
        <f t="shared" si="1"/>
        <v>0</v>
      </c>
      <c r="K13" s="12" t="str">
        <f>E13</f>
        <v>kg</v>
      </c>
      <c r="L13" s="8">
        <f t="shared" ref="L13" si="2">J13*N13/1000</f>
        <v>0</v>
      </c>
      <c r="M13" s="28" t="s">
        <v>18</v>
      </c>
      <c r="N13" s="2">
        <v>1920</v>
      </c>
    </row>
    <row r="14" spans="2:14" ht="51" customHeight="1" x14ac:dyDescent="0.2">
      <c r="B14" s="29"/>
      <c r="C14" s="29"/>
      <c r="D14" s="39"/>
      <c r="E14" s="29"/>
      <c r="F14" s="37"/>
      <c r="G14" s="23" t="s">
        <v>55</v>
      </c>
      <c r="H14" s="26"/>
      <c r="I14" s="21" t="s">
        <v>50</v>
      </c>
      <c r="J14" s="20">
        <f>H14*D13</f>
        <v>0</v>
      </c>
      <c r="K14" s="12" t="s">
        <v>17</v>
      </c>
      <c r="L14" s="8">
        <f t="shared" si="0"/>
        <v>0</v>
      </c>
      <c r="M14" s="29"/>
      <c r="N14" s="2">
        <v>1920</v>
      </c>
    </row>
    <row r="15" spans="2:14" ht="34" customHeight="1" x14ac:dyDescent="0.2">
      <c r="B15" s="28" t="s">
        <v>19</v>
      </c>
      <c r="C15" s="28" t="s">
        <v>20</v>
      </c>
      <c r="D15" s="40"/>
      <c r="E15" s="28" t="s">
        <v>21</v>
      </c>
      <c r="F15" s="36">
        <f>D15*N15/1000</f>
        <v>0</v>
      </c>
      <c r="G15" s="22" t="s">
        <v>54</v>
      </c>
      <c r="H15" s="24">
        <v>0.6</v>
      </c>
      <c r="I15" s="21" t="s">
        <v>50</v>
      </c>
      <c r="J15" s="20">
        <f t="shared" si="1"/>
        <v>0</v>
      </c>
      <c r="K15" s="12" t="s">
        <v>57</v>
      </c>
      <c r="L15" s="8">
        <f t="shared" ref="L15" si="3">J15*N15/1000</f>
        <v>0</v>
      </c>
      <c r="M15" s="28" t="s">
        <v>22</v>
      </c>
      <c r="N15" s="2">
        <f>(6.29-0.51)</f>
        <v>5.78</v>
      </c>
    </row>
    <row r="16" spans="2:14" ht="34" customHeight="1" x14ac:dyDescent="0.2">
      <c r="B16" s="29"/>
      <c r="C16" s="29"/>
      <c r="D16" s="41"/>
      <c r="E16" s="29"/>
      <c r="F16" s="37"/>
      <c r="G16" s="23" t="s">
        <v>55</v>
      </c>
      <c r="H16" s="26"/>
      <c r="I16" s="21" t="s">
        <v>50</v>
      </c>
      <c r="J16" s="20">
        <f>H16*D15</f>
        <v>0</v>
      </c>
      <c r="K16" s="12" t="s">
        <v>57</v>
      </c>
      <c r="L16" s="8">
        <f t="shared" si="0"/>
        <v>0</v>
      </c>
      <c r="M16" s="29"/>
      <c r="N16" s="2">
        <f>(6.29-0.51)</f>
        <v>5.78</v>
      </c>
    </row>
    <row r="17" spans="2:14" ht="34" customHeight="1" x14ac:dyDescent="0.2">
      <c r="B17" s="28" t="s">
        <v>23</v>
      </c>
      <c r="C17" s="28" t="s">
        <v>24</v>
      </c>
      <c r="D17" s="40"/>
      <c r="E17" s="28" t="s">
        <v>25</v>
      </c>
      <c r="F17" s="36">
        <f>D17*N17/1000</f>
        <v>0</v>
      </c>
      <c r="G17" s="22" t="s">
        <v>54</v>
      </c>
      <c r="H17" s="24">
        <v>0.3</v>
      </c>
      <c r="I17" s="21" t="s">
        <v>50</v>
      </c>
      <c r="J17" s="20">
        <f>H17*D17</f>
        <v>0</v>
      </c>
      <c r="K17" s="12" t="str">
        <f t="shared" ref="K17" si="4">E17</f>
        <v>kg de documents</v>
      </c>
      <c r="L17" s="8">
        <f t="shared" ref="L17" si="5">J17*N17/1000</f>
        <v>0</v>
      </c>
      <c r="M17" s="28" t="s">
        <v>26</v>
      </c>
      <c r="N17" s="2">
        <v>1.419</v>
      </c>
    </row>
    <row r="18" spans="2:14" ht="34" customHeight="1" x14ac:dyDescent="0.2">
      <c r="B18" s="29"/>
      <c r="C18" s="29"/>
      <c r="D18" s="41"/>
      <c r="E18" s="29"/>
      <c r="F18" s="37"/>
      <c r="G18" s="23" t="s">
        <v>55</v>
      </c>
      <c r="H18" s="26"/>
      <c r="I18" s="21" t="s">
        <v>50</v>
      </c>
      <c r="J18" s="20">
        <f t="shared" ref="J18:J32" si="6">H18*D17</f>
        <v>0</v>
      </c>
      <c r="K18" s="12" t="str">
        <f>E17</f>
        <v>kg de documents</v>
      </c>
      <c r="L18" s="8">
        <f t="shared" si="0"/>
        <v>0</v>
      </c>
      <c r="M18" s="29"/>
      <c r="N18" s="2">
        <v>1.419</v>
      </c>
    </row>
    <row r="19" spans="2:14" ht="34" customHeight="1" x14ac:dyDescent="0.2">
      <c r="B19" s="28" t="s">
        <v>23</v>
      </c>
      <c r="C19" s="28" t="s">
        <v>27</v>
      </c>
      <c r="D19" s="40"/>
      <c r="E19" s="28" t="s">
        <v>28</v>
      </c>
      <c r="F19" s="36">
        <f>D19*N19/1000</f>
        <v>0</v>
      </c>
      <c r="G19" s="22" t="s">
        <v>54</v>
      </c>
      <c r="H19" s="24">
        <v>0.2</v>
      </c>
      <c r="I19" s="21" t="s">
        <v>50</v>
      </c>
      <c r="J19" s="20">
        <f>H19*D19</f>
        <v>0</v>
      </c>
      <c r="K19" s="12" t="str">
        <f t="shared" ref="K19" si="7">E19</f>
        <v>newsletters</v>
      </c>
      <c r="L19" s="8">
        <f t="shared" ref="L19" si="8">J19*N19/1000</f>
        <v>0</v>
      </c>
      <c r="M19" s="28" t="s">
        <v>29</v>
      </c>
      <c r="N19" s="2">
        <f>0.0169/5</f>
        <v>3.3799999999999998E-3</v>
      </c>
    </row>
    <row r="20" spans="2:14" ht="34" customHeight="1" x14ac:dyDescent="0.2">
      <c r="B20" s="29"/>
      <c r="C20" s="29"/>
      <c r="D20" s="41"/>
      <c r="E20" s="29"/>
      <c r="F20" s="37"/>
      <c r="G20" s="23" t="s">
        <v>55</v>
      </c>
      <c r="H20" s="26"/>
      <c r="I20" s="21" t="s">
        <v>50</v>
      </c>
      <c r="J20" s="20">
        <f t="shared" si="6"/>
        <v>0</v>
      </c>
      <c r="K20" s="12" t="str">
        <f>E19</f>
        <v>newsletters</v>
      </c>
      <c r="L20" s="8">
        <f t="shared" si="0"/>
        <v>0</v>
      </c>
      <c r="M20" s="29"/>
      <c r="N20" s="2">
        <f>0.0169/5</f>
        <v>3.3799999999999998E-3</v>
      </c>
    </row>
    <row r="21" spans="2:14" ht="34" customHeight="1" x14ac:dyDescent="0.2">
      <c r="B21" s="28" t="s">
        <v>30</v>
      </c>
      <c r="C21" s="28" t="s">
        <v>31</v>
      </c>
      <c r="D21" s="40"/>
      <c r="E21" s="28" t="s">
        <v>32</v>
      </c>
      <c r="F21" s="36">
        <f>D21*N21/1000</f>
        <v>0</v>
      </c>
      <c r="G21" s="22" t="s">
        <v>54</v>
      </c>
      <c r="H21" s="24">
        <v>0.4</v>
      </c>
      <c r="I21" s="21" t="s">
        <v>50</v>
      </c>
      <c r="J21" s="20">
        <f>H21*D21</f>
        <v>0</v>
      </c>
      <c r="K21" s="12" t="str">
        <f t="shared" ref="K21" si="9">E21</f>
        <v>km</v>
      </c>
      <c r="L21" s="8">
        <f t="shared" ref="L21" si="10">J21*N21/1000</f>
        <v>0</v>
      </c>
      <c r="M21" s="28" t="s">
        <v>33</v>
      </c>
      <c r="N21" s="2">
        <v>0.14399999999999999</v>
      </c>
    </row>
    <row r="22" spans="2:14" ht="34" customHeight="1" x14ac:dyDescent="0.2">
      <c r="B22" s="29"/>
      <c r="C22" s="29"/>
      <c r="D22" s="41"/>
      <c r="E22" s="29"/>
      <c r="F22" s="37"/>
      <c r="G22" s="23" t="s">
        <v>55</v>
      </c>
      <c r="H22" s="26"/>
      <c r="I22" s="21" t="s">
        <v>50</v>
      </c>
      <c r="J22" s="20">
        <f t="shared" si="6"/>
        <v>0</v>
      </c>
      <c r="K22" s="12" t="s">
        <v>32</v>
      </c>
      <c r="L22" s="8">
        <f t="shared" si="0"/>
        <v>0</v>
      </c>
      <c r="M22" s="29"/>
      <c r="N22" s="2">
        <v>0.14399999999999999</v>
      </c>
    </row>
    <row r="23" spans="2:14" ht="51" customHeight="1" x14ac:dyDescent="0.2">
      <c r="B23" s="28" t="s">
        <v>30</v>
      </c>
      <c r="C23" s="28" t="s">
        <v>34</v>
      </c>
      <c r="D23" s="40"/>
      <c r="E23" s="28" t="s">
        <v>32</v>
      </c>
      <c r="F23" s="36">
        <f>D23*N23/1000</f>
        <v>0</v>
      </c>
      <c r="G23" s="22" t="s">
        <v>54</v>
      </c>
      <c r="H23" s="24">
        <v>0.4</v>
      </c>
      <c r="I23" s="21" t="s">
        <v>50</v>
      </c>
      <c r="J23" s="20">
        <f>H23*D23</f>
        <v>0</v>
      </c>
      <c r="K23" s="12" t="str">
        <f t="shared" ref="K23" si="11">E23</f>
        <v>km</v>
      </c>
      <c r="L23" s="8">
        <f t="shared" ref="L23" si="12">J23*N23/1000</f>
        <v>0</v>
      </c>
      <c r="M23" s="28" t="s">
        <v>33</v>
      </c>
      <c r="N23" s="2">
        <v>0.14399999999999999</v>
      </c>
    </row>
    <row r="24" spans="2:14" ht="51" customHeight="1" x14ac:dyDescent="0.2">
      <c r="B24" s="29"/>
      <c r="C24" s="29"/>
      <c r="D24" s="41"/>
      <c r="E24" s="29"/>
      <c r="F24" s="37"/>
      <c r="G24" s="23" t="s">
        <v>55</v>
      </c>
      <c r="H24" s="26"/>
      <c r="I24" s="21" t="s">
        <v>50</v>
      </c>
      <c r="J24" s="20">
        <f t="shared" si="6"/>
        <v>0</v>
      </c>
      <c r="K24" s="12" t="s">
        <v>32</v>
      </c>
      <c r="L24" s="8">
        <f t="shared" si="0"/>
        <v>0</v>
      </c>
      <c r="M24" s="29"/>
      <c r="N24" s="2">
        <v>0.14399999999999999</v>
      </c>
    </row>
    <row r="25" spans="2:14" ht="34" customHeight="1" x14ac:dyDescent="0.2">
      <c r="B25" s="28" t="s">
        <v>30</v>
      </c>
      <c r="C25" s="42" t="s">
        <v>35</v>
      </c>
      <c r="D25" s="40"/>
      <c r="E25" s="28" t="s">
        <v>36</v>
      </c>
      <c r="F25" s="36">
        <f>D25*N25/1000</f>
        <v>0</v>
      </c>
      <c r="G25" s="22" t="s">
        <v>54</v>
      </c>
      <c r="H25" s="24">
        <v>0.4</v>
      </c>
      <c r="I25" s="21" t="s">
        <v>50</v>
      </c>
      <c r="J25" s="20">
        <f>H25*D25</f>
        <v>0</v>
      </c>
      <c r="K25" s="12" t="str">
        <f t="shared" ref="K25" si="13">E25</f>
        <v>km.passagers</v>
      </c>
      <c r="L25" s="8">
        <f t="shared" ref="L25" si="14">J25*N25/1000</f>
        <v>0</v>
      </c>
      <c r="M25" s="28" t="s">
        <v>37</v>
      </c>
      <c r="N25" s="2">
        <v>0.14399999999999999</v>
      </c>
    </row>
    <row r="26" spans="2:14" ht="34" customHeight="1" x14ac:dyDescent="0.2">
      <c r="B26" s="29"/>
      <c r="C26" s="43"/>
      <c r="D26" s="41"/>
      <c r="E26" s="29"/>
      <c r="F26" s="37"/>
      <c r="G26" s="23" t="s">
        <v>55</v>
      </c>
      <c r="H26" s="26"/>
      <c r="I26" s="21" t="s">
        <v>50</v>
      </c>
      <c r="J26" s="20">
        <f t="shared" si="6"/>
        <v>0</v>
      </c>
      <c r="K26" s="12" t="str">
        <f>E25</f>
        <v>km.passagers</v>
      </c>
      <c r="L26" s="8">
        <f t="shared" si="0"/>
        <v>0</v>
      </c>
      <c r="M26" s="29"/>
      <c r="N26" s="2">
        <v>0.14399999999999999</v>
      </c>
    </row>
    <row r="27" spans="2:14" ht="51" x14ac:dyDescent="0.2">
      <c r="B27" s="28" t="s">
        <v>38</v>
      </c>
      <c r="C27" s="28" t="s">
        <v>39</v>
      </c>
      <c r="D27" s="40"/>
      <c r="E27" s="28" t="s">
        <v>62</v>
      </c>
      <c r="F27" s="36">
        <f>D27*N27/1000</f>
        <v>0</v>
      </c>
      <c r="G27" s="22" t="s">
        <v>54</v>
      </c>
      <c r="H27" s="24">
        <v>0.3</v>
      </c>
      <c r="I27" s="21" t="s">
        <v>50</v>
      </c>
      <c r="J27" s="20">
        <f>H27*D27</f>
        <v>0</v>
      </c>
      <c r="K27" s="12" t="s">
        <v>40</v>
      </c>
      <c r="L27" s="8">
        <f t="shared" ref="L27" si="15">J27*N27/1000</f>
        <v>0</v>
      </c>
      <c r="M27" s="28" t="s">
        <v>41</v>
      </c>
      <c r="N27" s="2">
        <f>0.4</f>
        <v>0.4</v>
      </c>
    </row>
    <row r="28" spans="2:14" ht="51" x14ac:dyDescent="0.2">
      <c r="B28" s="29"/>
      <c r="C28" s="29"/>
      <c r="D28" s="41"/>
      <c r="E28" s="29"/>
      <c r="F28" s="37"/>
      <c r="G28" s="23" t="s">
        <v>55</v>
      </c>
      <c r="H28" s="26"/>
      <c r="I28" s="21" t="s">
        <v>50</v>
      </c>
      <c r="J28" s="20">
        <f t="shared" si="6"/>
        <v>0</v>
      </c>
      <c r="K28" s="12" t="s">
        <v>40</v>
      </c>
      <c r="L28" s="8">
        <f t="shared" si="0"/>
        <v>0</v>
      </c>
      <c r="M28" s="29"/>
      <c r="N28" s="2">
        <f>0.4</f>
        <v>0.4</v>
      </c>
    </row>
    <row r="29" spans="2:14" ht="51" customHeight="1" x14ac:dyDescent="0.2">
      <c r="B29" s="28" t="s">
        <v>38</v>
      </c>
      <c r="C29" s="28" t="s">
        <v>42</v>
      </c>
      <c r="D29" s="40"/>
      <c r="E29" s="28" t="s">
        <v>63</v>
      </c>
      <c r="F29" s="36">
        <f>D29*N29/1000</f>
        <v>0</v>
      </c>
      <c r="G29" s="22" t="s">
        <v>54</v>
      </c>
      <c r="H29" s="24">
        <v>0.3</v>
      </c>
      <c r="I29" s="21" t="s">
        <v>50</v>
      </c>
      <c r="J29" s="20">
        <f>H29*D29</f>
        <v>0</v>
      </c>
      <c r="K29" s="12" t="s">
        <v>43</v>
      </c>
      <c r="L29" s="8">
        <f t="shared" ref="L29" si="16">J29*N29/1000</f>
        <v>0</v>
      </c>
      <c r="M29" s="28" t="s">
        <v>44</v>
      </c>
      <c r="N29" s="2">
        <v>0.7</v>
      </c>
    </row>
    <row r="30" spans="2:14" ht="51" customHeight="1" x14ac:dyDescent="0.2">
      <c r="B30" s="29"/>
      <c r="C30" s="29"/>
      <c r="D30" s="41"/>
      <c r="E30" s="29"/>
      <c r="F30" s="37"/>
      <c r="G30" s="23" t="s">
        <v>55</v>
      </c>
      <c r="H30" s="26"/>
      <c r="I30" s="21" t="s">
        <v>50</v>
      </c>
      <c r="J30" s="20">
        <f t="shared" si="6"/>
        <v>0</v>
      </c>
      <c r="K30" s="12" t="s">
        <v>43</v>
      </c>
      <c r="L30" s="8">
        <f t="shared" si="0"/>
        <v>0</v>
      </c>
      <c r="M30" s="29"/>
      <c r="N30" s="2">
        <v>0.7</v>
      </c>
    </row>
    <row r="31" spans="2:14" ht="17" x14ac:dyDescent="0.2">
      <c r="B31" s="28" t="s">
        <v>45</v>
      </c>
      <c r="C31" s="28" t="s">
        <v>46</v>
      </c>
      <c r="D31" s="38"/>
      <c r="E31" s="28" t="s">
        <v>47</v>
      </c>
      <c r="F31" s="36">
        <f>D31*N31/1000</f>
        <v>0</v>
      </c>
      <c r="G31" s="22" t="s">
        <v>54</v>
      </c>
      <c r="H31" s="24">
        <v>0.5</v>
      </c>
      <c r="I31" s="21" t="s">
        <v>50</v>
      </c>
      <c r="J31" s="20">
        <f>H31*D31</f>
        <v>0</v>
      </c>
      <c r="K31" s="12" t="str">
        <f t="shared" ref="K31" si="17">E31</f>
        <v>tonnes</v>
      </c>
      <c r="L31" s="8">
        <f t="shared" ref="L31" si="18">J31*N31/1000</f>
        <v>0</v>
      </c>
      <c r="M31" s="28" t="s">
        <v>64</v>
      </c>
      <c r="N31" s="2">
        <v>386</v>
      </c>
    </row>
    <row r="32" spans="2:14" ht="17" x14ac:dyDescent="0.2">
      <c r="B32" s="29"/>
      <c r="C32" s="29"/>
      <c r="D32" s="39"/>
      <c r="E32" s="29"/>
      <c r="F32" s="37"/>
      <c r="G32" s="23" t="s">
        <v>55</v>
      </c>
      <c r="H32" s="26"/>
      <c r="I32" s="21" t="s">
        <v>50</v>
      </c>
      <c r="J32" s="20">
        <f t="shared" si="6"/>
        <v>0</v>
      </c>
      <c r="K32" s="12" t="s">
        <v>47</v>
      </c>
      <c r="L32" s="8">
        <f t="shared" si="0"/>
        <v>0</v>
      </c>
      <c r="M32" s="29"/>
      <c r="N32" s="2">
        <v>386</v>
      </c>
    </row>
    <row r="33" spans="2:13" ht="17" customHeight="1" x14ac:dyDescent="0.2">
      <c r="B33" s="30" t="s">
        <v>48</v>
      </c>
      <c r="C33" s="28"/>
      <c r="D33" s="32"/>
      <c r="E33" s="34"/>
      <c r="F33" s="36">
        <f>SUM(F6:F31)</f>
        <v>0</v>
      </c>
      <c r="G33" s="22" t="s">
        <v>54</v>
      </c>
      <c r="H33" s="6"/>
      <c r="I33" s="21"/>
      <c r="J33" s="19"/>
      <c r="K33" s="12"/>
      <c r="L33" s="10">
        <f>SUM(L7,L9,L11,L13,L15,L17,L19,L21,L23,L25,L27,L29,L31)</f>
        <v>0</v>
      </c>
      <c r="M33" s="28"/>
    </row>
    <row r="34" spans="2:13" ht="17" customHeight="1" x14ac:dyDescent="0.2">
      <c r="B34" s="31"/>
      <c r="C34" s="29"/>
      <c r="D34" s="33"/>
      <c r="E34" s="35"/>
      <c r="F34" s="37"/>
      <c r="G34" s="23" t="s">
        <v>55</v>
      </c>
      <c r="H34" s="6"/>
      <c r="I34" s="21"/>
      <c r="J34" s="19"/>
      <c r="K34" s="12"/>
      <c r="L34" s="10">
        <f>SUM(L32,L30,L28,L26,L24,L22,L20,L18,L16,L14,L12,L10,L8)</f>
        <v>0</v>
      </c>
      <c r="M34" s="29"/>
    </row>
    <row r="36" spans="2:13" x14ac:dyDescent="0.2">
      <c r="H36" s="27"/>
      <c r="I36" s="27"/>
      <c r="J36" s="27"/>
      <c r="K36" s="27"/>
      <c r="L36" s="27"/>
    </row>
  </sheetData>
  <mergeCells count="91">
    <mergeCell ref="M7:M8"/>
    <mergeCell ref="B7:B8"/>
    <mergeCell ref="C7:C8"/>
    <mergeCell ref="D7:D8"/>
    <mergeCell ref="E7:E8"/>
    <mergeCell ref="F7:F8"/>
    <mergeCell ref="B1:M1"/>
    <mergeCell ref="D5:F5"/>
    <mergeCell ref="H5:M5"/>
    <mergeCell ref="C6:E6"/>
    <mergeCell ref="H6:K6"/>
    <mergeCell ref="B3:B4"/>
    <mergeCell ref="C3:C4"/>
    <mergeCell ref="M9:M10"/>
    <mergeCell ref="C11:C12"/>
    <mergeCell ref="B11:B12"/>
    <mergeCell ref="D11:D12"/>
    <mergeCell ref="E11:E12"/>
    <mergeCell ref="F11:F12"/>
    <mergeCell ref="M11:M12"/>
    <mergeCell ref="C9:C10"/>
    <mergeCell ref="D9:D10"/>
    <mergeCell ref="E9:E10"/>
    <mergeCell ref="B9:B10"/>
    <mergeCell ref="F9:F10"/>
    <mergeCell ref="M13:M14"/>
    <mergeCell ref="B15:B16"/>
    <mergeCell ref="C15:C16"/>
    <mergeCell ref="D15:D16"/>
    <mergeCell ref="E15:E16"/>
    <mergeCell ref="F15:F16"/>
    <mergeCell ref="M15:M16"/>
    <mergeCell ref="B13:B14"/>
    <mergeCell ref="C13:C14"/>
    <mergeCell ref="D13:D14"/>
    <mergeCell ref="E13:E14"/>
    <mergeCell ref="F13:F14"/>
    <mergeCell ref="M17:M18"/>
    <mergeCell ref="B19:B20"/>
    <mergeCell ref="C19:C20"/>
    <mergeCell ref="D19:D20"/>
    <mergeCell ref="E19:E20"/>
    <mergeCell ref="F19:F20"/>
    <mergeCell ref="M19:M20"/>
    <mergeCell ref="B17:B18"/>
    <mergeCell ref="C17:C18"/>
    <mergeCell ref="D17:D18"/>
    <mergeCell ref="E17:E18"/>
    <mergeCell ref="F17:F18"/>
    <mergeCell ref="C21:C22"/>
    <mergeCell ref="B21:B22"/>
    <mergeCell ref="E21:E22"/>
    <mergeCell ref="F21:F22"/>
    <mergeCell ref="M21:M22"/>
    <mergeCell ref="D21:D22"/>
    <mergeCell ref="M23:M24"/>
    <mergeCell ref="B25:B26"/>
    <mergeCell ref="C25:C26"/>
    <mergeCell ref="D25:D26"/>
    <mergeCell ref="E25:E26"/>
    <mergeCell ref="F25:F26"/>
    <mergeCell ref="M25:M26"/>
    <mergeCell ref="B23:B24"/>
    <mergeCell ref="C23:C24"/>
    <mergeCell ref="D23:D24"/>
    <mergeCell ref="E23:E24"/>
    <mergeCell ref="F23:F24"/>
    <mergeCell ref="M27:M28"/>
    <mergeCell ref="B29:B30"/>
    <mergeCell ref="C29:C30"/>
    <mergeCell ref="D29:D30"/>
    <mergeCell ref="E29:E30"/>
    <mergeCell ref="F29:F30"/>
    <mergeCell ref="M29:M30"/>
    <mergeCell ref="B27:B28"/>
    <mergeCell ref="C27:C28"/>
    <mergeCell ref="D27:D28"/>
    <mergeCell ref="E27:E28"/>
    <mergeCell ref="F27:F28"/>
    <mergeCell ref="M31:M32"/>
    <mergeCell ref="B33:B34"/>
    <mergeCell ref="C33:C34"/>
    <mergeCell ref="D33:D34"/>
    <mergeCell ref="E33:E34"/>
    <mergeCell ref="F33:F34"/>
    <mergeCell ref="M33:M34"/>
    <mergeCell ref="B31:B32"/>
    <mergeCell ref="C31:C32"/>
    <mergeCell ref="D31:D32"/>
    <mergeCell ref="E31:E32"/>
    <mergeCell ref="F31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1 - Présentation</vt:lpstr>
      <vt:lpstr>2 - Estimation d'impacts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Juliette Vigoureux</dc:creator>
  <cp:keywords/>
  <dc:description/>
  <cp:lastModifiedBy>Jeanne Doreau</cp:lastModifiedBy>
  <cp:revision/>
  <dcterms:created xsi:type="dcterms:W3CDTF">2024-01-23T08:26:51Z</dcterms:created>
  <dcterms:modified xsi:type="dcterms:W3CDTF">2024-09-19T10:21:09Z</dcterms:modified>
  <cp:category/>
  <cp:contentStatus/>
</cp:coreProperties>
</file>